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tabRatio="842" activeTab="7"/>
  </bookViews>
  <sheets>
    <sheet name="Describing Data" sheetId="1" r:id="rId1"/>
    <sheet name="Quintiles" sheetId="2" r:id="rId2"/>
    <sheet name="Concept Graph" sheetId="3" r:id="rId3"/>
    <sheet name="Formula" sheetId="4" r:id="rId4"/>
    <sheet name="Sample Calculation" sheetId="5" r:id="rId5"/>
    <sheet name="US1996 Gini" sheetId="6" r:id="rId6"/>
    <sheet name="Allen Co Data" sheetId="7" r:id="rId7"/>
    <sheet name="Allen Co Gini" sheetId="8" r:id="rId8"/>
  </sheets>
  <definedNames/>
  <calcPr fullCalcOnLoad="1"/>
</workbook>
</file>

<file path=xl/comments1.xml><?xml version="1.0" encoding="utf-8"?>
<comments xmlns="http://schemas.openxmlformats.org/spreadsheetml/2006/main">
  <authors>
    <author>George Lehman</author>
  </authors>
  <commentList>
    <comment ref="C28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Actually this is just the bottom of the range.</t>
        </r>
      </text>
    </comment>
  </commentList>
</comments>
</file>

<file path=xl/comments2.xml><?xml version="1.0" encoding="utf-8"?>
<comments xmlns="http://schemas.openxmlformats.org/spreadsheetml/2006/main">
  <authors>
    <author>George Lehman</author>
  </authors>
  <commentList>
    <comment ref="H4" authorId="0">
      <text>
        <r>
          <rPr>
            <b/>
            <sz val="8"/>
            <rFont val="Tahoma"/>
            <family val="0"/>
          </rPr>
          <t>George Lehman:</t>
        </r>
        <r>
          <rPr>
            <sz val="8"/>
            <rFont val="Tahoma"/>
            <family val="0"/>
          </rPr>
          <t xml:space="preserve">
I inserted this row  to make my graph look better.</t>
        </r>
      </text>
    </comment>
  </commentList>
</comments>
</file>

<file path=xl/sharedStrings.xml><?xml version="1.0" encoding="utf-8"?>
<sst xmlns="http://schemas.openxmlformats.org/spreadsheetml/2006/main" count="68" uniqueCount="39">
  <si>
    <t>Totally Equal Society</t>
  </si>
  <si>
    <t>0 -20</t>
  </si>
  <si>
    <t>21-40</t>
  </si>
  <si>
    <t>41- 60</t>
  </si>
  <si>
    <t>61- 80</t>
  </si>
  <si>
    <t>81- 100</t>
  </si>
  <si>
    <t>An unequal society</t>
  </si>
  <si>
    <t xml:space="preserve"> </t>
  </si>
  <si>
    <t xml:space="preserve">Allen County: </t>
  </si>
  <si>
    <t>Households in Range</t>
  </si>
  <si>
    <t>Upper income</t>
  </si>
  <si>
    <t>Median</t>
  </si>
  <si>
    <t>% in poverty</t>
  </si>
  <si>
    <t>Ratio of highest group to lowest group</t>
  </si>
  <si>
    <t>Per cent of total income per quintile</t>
  </si>
  <si>
    <t>Quintile Range</t>
  </si>
  <si>
    <t>Cumulative income by Quintile</t>
  </si>
  <si>
    <t>Proportion of Income by Quintile</t>
  </si>
  <si>
    <t>Where:</t>
  </si>
  <si>
    <t>G=Gini Index</t>
  </si>
  <si>
    <r>
      <t>f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proportion of households in interval i</t>
    </r>
  </si>
  <si>
    <r>
      <t>p</t>
    </r>
    <r>
      <rPr>
        <vertAlign val="subscript"/>
        <sz val="28"/>
        <rFont val="Times New Roman"/>
        <family val="1"/>
      </rPr>
      <t xml:space="preserve">i = </t>
    </r>
    <r>
      <rPr>
        <sz val="28"/>
        <rFont val="Times New Roman"/>
        <family val="1"/>
      </rPr>
      <t>the proportion of total</t>
    </r>
    <r>
      <rPr>
        <vertAlign val="subscript"/>
        <sz val="28"/>
        <rFont val="Times New Roman"/>
        <family val="1"/>
      </rPr>
      <t xml:space="preserve"> </t>
    </r>
    <r>
      <rPr>
        <sz val="28"/>
        <rFont val="Times New Roman"/>
        <family val="1"/>
      </rPr>
      <t>income received</t>
    </r>
  </si>
  <si>
    <t xml:space="preserve"> by recipients in interval i and all lower intervals.</t>
  </si>
  <si>
    <t>Number of households</t>
  </si>
  <si>
    <t>proportion of households in the interval</t>
  </si>
  <si>
    <t>Interval</t>
  </si>
  <si>
    <t>Total Income in Interval</t>
  </si>
  <si>
    <t>Proportion of income in interval</t>
  </si>
  <si>
    <t>Proportion of income in cell plus lower intervals</t>
  </si>
  <si>
    <t>pi+pi-1</t>
  </si>
  <si>
    <t>f(pi+pi-1)</t>
  </si>
  <si>
    <t>Gini</t>
  </si>
  <si>
    <t>changeable</t>
  </si>
  <si>
    <t>Upper income level</t>
  </si>
  <si>
    <t xml:space="preserve"> Upper end of Quintile Range</t>
  </si>
  <si>
    <t>US 1996</t>
  </si>
  <si>
    <t>This speadsheet calculates the Gini formula on the previous sheet on some simple hypothetical data</t>
  </si>
  <si>
    <t>What options do we have for describing this data in simpler terms?</t>
  </si>
  <si>
    <t>This graph shows the underlying concept on which the Gini is based. The Gini is a measure of 1 less double the interior space between the black and the pink lines. It ranges from 0-1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</si>
</sst>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_(* #,##0.000_);_(* \(#,##0.000\);_(* &quot;-&quot;??_);_(@_)"/>
  </numFmts>
  <fonts count="19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 Unicode MS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28"/>
      <name val="Times New Roman"/>
      <family val="1"/>
    </font>
    <font>
      <vertAlign val="subscript"/>
      <sz val="28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/>
    </xf>
    <xf numFmtId="164" fontId="0" fillId="2" borderId="0" xfId="17" applyNumberFormat="1" applyFill="1" applyAlignment="1">
      <alignment horizontal="right"/>
    </xf>
    <xf numFmtId="0" fontId="0" fillId="2" borderId="0" xfId="0" applyFill="1" applyAlignment="1">
      <alignment/>
    </xf>
    <xf numFmtId="164" fontId="0" fillId="2" borderId="3" xfId="17" applyNumberFormat="1" applyFill="1" applyBorder="1" applyAlignment="1">
      <alignment horizontal="right"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164" fontId="0" fillId="3" borderId="0" xfId="17" applyNumberFormat="1" applyFill="1" applyAlignment="1">
      <alignment/>
    </xf>
    <xf numFmtId="164" fontId="0" fillId="0" borderId="0" xfId="0" applyNumberFormat="1" applyAlignment="1">
      <alignment/>
    </xf>
    <xf numFmtId="168" fontId="0" fillId="0" borderId="0" xfId="21" applyNumberFormat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169" fontId="11" fillId="0" borderId="0" xfId="15" applyNumberFormat="1" applyFont="1" applyAlignment="1">
      <alignment/>
    </xf>
    <xf numFmtId="168" fontId="12" fillId="0" borderId="0" xfId="0" applyNumberFormat="1" applyFont="1" applyAlignment="1">
      <alignment/>
    </xf>
    <xf numFmtId="9" fontId="12" fillId="0" borderId="0" xfId="21" applyFont="1" applyAlignment="1">
      <alignment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0" fontId="12" fillId="0" borderId="0" xfId="21" applyNumberFormat="1" applyFont="1" applyAlignment="1">
      <alignment/>
    </xf>
    <xf numFmtId="0" fontId="16" fillId="0" borderId="0" xfId="0" applyFont="1" applyAlignment="1">
      <alignment wrapText="1"/>
    </xf>
    <xf numFmtId="0" fontId="17" fillId="2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21" applyFont="1" applyFill="1" applyAlignment="1">
      <alignment/>
    </xf>
    <xf numFmtId="164" fontId="0" fillId="0" borderId="0" xfId="17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8" fontId="0" fillId="0" borderId="0" xfId="21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1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Cumulative Income by Quintile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Quintiles!$G$3</c:f>
              <c:strCache>
                <c:ptCount val="1"/>
                <c:pt idx="0">
                  <c:v>Totally 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Quintiles!$G$4:$G$9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Quintiles!$H$3</c:f>
              <c:strCache>
                <c:ptCount val="1"/>
                <c:pt idx="0">
                  <c:v>An unequal society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Quintiles!$F$4:$F$9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xVal>
          <c:yVal>
            <c:numRef>
              <c:f>Quintiles!$H$4:$H$9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60</c:v>
                </c:pt>
                <c:pt idx="5">
                  <c:v>100</c:v>
                </c:pt>
              </c:numCache>
            </c:numRef>
          </c:yVal>
          <c:smooth val="1"/>
        </c:ser>
        <c:axId val="48200738"/>
        <c:axId val="31153459"/>
      </c:scatterChart>
      <c:valAx>
        <c:axId val="482007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Upper end of quintile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3459"/>
        <c:crosses val="autoZero"/>
        <c:crossBetween val="midCat"/>
        <c:dispUnits/>
        <c:majorUnit val="20"/>
      </c:valAx>
      <c:valAx>
        <c:axId val="311534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10</xdr:col>
      <xdr:colOff>47625</xdr:colOff>
      <xdr:row>29</xdr:row>
      <xdr:rowOff>57150</xdr:rowOff>
    </xdr:to>
    <xdr:graphicFrame>
      <xdr:nvGraphicFramePr>
        <xdr:cNvPr id="1" name="Chart 3"/>
        <xdr:cNvGraphicFramePr/>
      </xdr:nvGraphicFramePr>
      <xdr:xfrm>
        <a:off x="247650" y="257175"/>
        <a:ext cx="5895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G14" sqref="G14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1" ht="12.75"/>
    <row r="2" spans="2:3" ht="22.5">
      <c r="B2" s="6" t="s">
        <v>8</v>
      </c>
      <c r="C2" s="6"/>
    </row>
    <row r="3" spans="2:8" ht="39" thickBot="1">
      <c r="B3" s="7" t="s">
        <v>9</v>
      </c>
      <c r="C3" s="8" t="s">
        <v>33</v>
      </c>
      <c r="D3" s="9"/>
      <c r="E3" s="39" t="s">
        <v>37</v>
      </c>
      <c r="F3" s="40"/>
      <c r="G3" s="40"/>
      <c r="H3" s="40"/>
    </row>
    <row r="4" spans="2:8" ht="15" customHeight="1">
      <c r="B4" s="10">
        <v>2638</v>
      </c>
      <c r="C4" s="13">
        <v>5000</v>
      </c>
      <c r="E4" s="40"/>
      <c r="F4" s="40"/>
      <c r="G4" s="40"/>
      <c r="H4" s="40"/>
    </row>
    <row r="5" spans="2:8" ht="15" customHeight="1">
      <c r="B5" s="10">
        <v>3869</v>
      </c>
      <c r="C5" s="13">
        <v>9999</v>
      </c>
      <c r="E5" s="40"/>
      <c r="F5" s="40"/>
      <c r="G5" s="40"/>
      <c r="H5" s="40"/>
    </row>
    <row r="6" spans="2:8" ht="15" customHeight="1">
      <c r="B6" s="10">
        <v>2013</v>
      </c>
      <c r="C6" s="13">
        <v>12499</v>
      </c>
      <c r="E6" s="40"/>
      <c r="F6" s="40"/>
      <c r="G6" s="40"/>
      <c r="H6" s="40"/>
    </row>
    <row r="7" spans="2:8" ht="12.75">
      <c r="B7" s="10">
        <v>1805</v>
      </c>
      <c r="C7" s="13">
        <v>14999</v>
      </c>
      <c r="E7" s="40"/>
      <c r="F7" s="40"/>
      <c r="G7" s="40"/>
      <c r="H7" s="40"/>
    </row>
    <row r="8" spans="2:8" ht="12" customHeight="1">
      <c r="B8" s="10">
        <v>1839</v>
      </c>
      <c r="C8" s="13">
        <v>17499</v>
      </c>
      <c r="E8" s="40"/>
      <c r="F8" s="40"/>
      <c r="G8" s="40"/>
      <c r="H8" s="40"/>
    </row>
    <row r="9" spans="2:8" ht="12.75">
      <c r="B9" s="10">
        <v>1885</v>
      </c>
      <c r="C9" s="13">
        <v>19999</v>
      </c>
      <c r="E9" s="40"/>
      <c r="F9" s="40"/>
      <c r="G9" s="40"/>
      <c r="H9" s="40"/>
    </row>
    <row r="10" spans="2:8" ht="12" customHeight="1">
      <c r="B10" s="10">
        <v>2095</v>
      </c>
      <c r="C10" s="13">
        <v>22499</v>
      </c>
      <c r="E10" s="40"/>
      <c r="F10" s="40"/>
      <c r="G10" s="40"/>
      <c r="H10" s="40"/>
    </row>
    <row r="11" spans="2:8" ht="12.75">
      <c r="B11" s="10">
        <v>1882</v>
      </c>
      <c r="C11" s="13">
        <v>24999</v>
      </c>
      <c r="E11" s="40"/>
      <c r="F11" s="40"/>
      <c r="G11" s="40"/>
      <c r="H11" s="40"/>
    </row>
    <row r="12" spans="2:5" ht="12.75">
      <c r="B12" s="10">
        <v>1876</v>
      </c>
      <c r="C12" s="13">
        <v>27499</v>
      </c>
      <c r="E12" s="5" t="s">
        <v>7</v>
      </c>
    </row>
    <row r="13" spans="2:5" s="9" customFormat="1" ht="12.75">
      <c r="B13" s="10">
        <v>1534</v>
      </c>
      <c r="C13" s="13">
        <v>29999</v>
      </c>
      <c r="D13" s="12"/>
      <c r="E13" s="12"/>
    </row>
    <row r="14" spans="2:5" ht="18">
      <c r="B14" s="10">
        <v>1752</v>
      </c>
      <c r="C14" s="13">
        <v>32499</v>
      </c>
      <c r="E14" s="31" t="s">
        <v>11</v>
      </c>
    </row>
    <row r="15" spans="2:5" ht="18">
      <c r="B15" s="10">
        <v>1509</v>
      </c>
      <c r="C15" s="13">
        <v>34999</v>
      </c>
      <c r="E15" s="31" t="s">
        <v>12</v>
      </c>
    </row>
    <row r="16" spans="2:5" ht="18">
      <c r="B16" s="10">
        <v>1601</v>
      </c>
      <c r="C16" s="13">
        <v>37499</v>
      </c>
      <c r="E16" s="31" t="s">
        <v>13</v>
      </c>
    </row>
    <row r="17" spans="2:5" ht="18">
      <c r="B17" s="10">
        <v>1207</v>
      </c>
      <c r="C17" s="13">
        <v>39999</v>
      </c>
      <c r="E17" s="31" t="s">
        <v>14</v>
      </c>
    </row>
    <row r="18" spans="2:5" ht="18">
      <c r="B18" s="10">
        <v>1487</v>
      </c>
      <c r="C18" s="13">
        <v>42499</v>
      </c>
      <c r="E18" s="31" t="s">
        <v>31</v>
      </c>
    </row>
    <row r="19" spans="2:5" ht="18">
      <c r="B19" s="10">
        <v>1303</v>
      </c>
      <c r="C19" s="13">
        <v>44999</v>
      </c>
      <c r="E19" s="31"/>
    </row>
    <row r="20" spans="2:3" ht="12.75">
      <c r="B20" s="10">
        <v>1184</v>
      </c>
      <c r="C20" s="13">
        <v>47499</v>
      </c>
    </row>
    <row r="21" spans="2:3" ht="12.75">
      <c r="B21" s="10">
        <v>939</v>
      </c>
      <c r="C21" s="13">
        <v>49999</v>
      </c>
    </row>
    <row r="22" spans="2:3" ht="12.75">
      <c r="B22" s="10">
        <v>1710</v>
      </c>
      <c r="C22" s="13">
        <v>54999</v>
      </c>
    </row>
    <row r="23" spans="2:3" ht="12.75">
      <c r="B23" s="10">
        <v>1285</v>
      </c>
      <c r="C23" s="13">
        <v>59999</v>
      </c>
    </row>
    <row r="24" spans="2:3" ht="12.75">
      <c r="B24" s="10">
        <v>1961</v>
      </c>
      <c r="C24" s="13">
        <v>74999</v>
      </c>
    </row>
    <row r="25" spans="2:3" ht="12.75">
      <c r="B25" s="10">
        <v>1193</v>
      </c>
      <c r="C25" s="13">
        <v>99999</v>
      </c>
    </row>
    <row r="26" spans="2:3" ht="12.75">
      <c r="B26" s="10">
        <v>347</v>
      </c>
      <c r="C26" s="13">
        <v>124999</v>
      </c>
    </row>
    <row r="27" spans="2:3" ht="12.75">
      <c r="B27" s="10">
        <v>132</v>
      </c>
      <c r="C27" s="13">
        <v>149999</v>
      </c>
    </row>
    <row r="28" spans="2:3" ht="12.75">
      <c r="B28" s="10">
        <v>257</v>
      </c>
      <c r="C28" s="13">
        <v>150000</v>
      </c>
    </row>
  </sheetData>
  <mergeCells count="1">
    <mergeCell ref="E3:H1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13.7109375" style="0" customWidth="1"/>
    <col min="4" max="4" width="4.7109375" style="0" customWidth="1"/>
    <col min="6" max="6" width="11.57421875" style="0" customWidth="1"/>
    <col min="7" max="7" width="11.8515625" style="0" customWidth="1"/>
    <col min="8" max="8" width="14.7109375" style="0" customWidth="1"/>
  </cols>
  <sheetData>
    <row r="2" spans="1:10" s="1" customFormat="1" ht="70.5" customHeight="1">
      <c r="A2" s="41" t="s">
        <v>17</v>
      </c>
      <c r="B2" s="41"/>
      <c r="C2" s="41"/>
      <c r="D2" s="41"/>
      <c r="F2" s="41" t="s">
        <v>16</v>
      </c>
      <c r="G2" s="41"/>
      <c r="H2" s="41"/>
      <c r="I2" s="41"/>
      <c r="J2" s="41"/>
    </row>
    <row r="3" spans="1:8" s="2" customFormat="1" ht="101.25">
      <c r="A3" s="2" t="s">
        <v>15</v>
      </c>
      <c r="B3" s="2" t="s">
        <v>0</v>
      </c>
      <c r="C3" s="2" t="s">
        <v>6</v>
      </c>
      <c r="F3" s="2" t="s">
        <v>34</v>
      </c>
      <c r="G3" s="2" t="s">
        <v>0</v>
      </c>
      <c r="H3" s="2" t="s">
        <v>6</v>
      </c>
    </row>
    <row r="4" spans="1:8" s="3" customFormat="1" ht="20.25">
      <c r="A4" s="3" t="s">
        <v>1</v>
      </c>
      <c r="B4" s="3">
        <v>20</v>
      </c>
      <c r="C4" s="3">
        <v>5</v>
      </c>
      <c r="E4" s="3" t="s">
        <v>7</v>
      </c>
      <c r="F4" s="2">
        <v>0</v>
      </c>
      <c r="G4" s="2">
        <v>0</v>
      </c>
      <c r="H4" s="2">
        <v>0</v>
      </c>
    </row>
    <row r="5" spans="1:8" s="3" customFormat="1" ht="20.25">
      <c r="A5" s="3" t="s">
        <v>2</v>
      </c>
      <c r="B5" s="3">
        <v>20</v>
      </c>
      <c r="C5" s="3">
        <v>10</v>
      </c>
      <c r="F5" s="3">
        <v>20</v>
      </c>
      <c r="G5" s="3">
        <f>B4</f>
        <v>20</v>
      </c>
      <c r="H5" s="3">
        <f>C4</f>
        <v>5</v>
      </c>
    </row>
    <row r="6" spans="1:8" s="3" customFormat="1" ht="20.25">
      <c r="A6" s="3" t="s">
        <v>3</v>
      </c>
      <c r="B6" s="3">
        <v>20</v>
      </c>
      <c r="C6" s="3">
        <v>20</v>
      </c>
      <c r="F6" s="3">
        <v>40</v>
      </c>
      <c r="G6" s="3">
        <f aca="true" t="shared" si="0" ref="G6:H9">G5+B5</f>
        <v>40</v>
      </c>
      <c r="H6" s="3">
        <f t="shared" si="0"/>
        <v>15</v>
      </c>
    </row>
    <row r="7" spans="1:8" s="3" customFormat="1" ht="20.25">
      <c r="A7" s="3" t="s">
        <v>4</v>
      </c>
      <c r="B7" s="3">
        <v>20</v>
      </c>
      <c r="C7" s="3">
        <v>25</v>
      </c>
      <c r="F7" s="3">
        <v>60</v>
      </c>
      <c r="G7" s="3">
        <f t="shared" si="0"/>
        <v>60</v>
      </c>
      <c r="H7" s="3">
        <f t="shared" si="0"/>
        <v>35</v>
      </c>
    </row>
    <row r="8" spans="1:8" s="3" customFormat="1" ht="21" thickBot="1">
      <c r="A8" s="3" t="s">
        <v>5</v>
      </c>
      <c r="B8" s="4">
        <v>20</v>
      </c>
      <c r="C8" s="4">
        <v>40</v>
      </c>
      <c r="F8" s="3">
        <v>80</v>
      </c>
      <c r="G8" s="3">
        <f t="shared" si="0"/>
        <v>80</v>
      </c>
      <c r="H8" s="3">
        <f t="shared" si="0"/>
        <v>60</v>
      </c>
    </row>
    <row r="9" spans="2:8" s="3" customFormat="1" ht="20.25">
      <c r="B9" s="3">
        <f>SUM(B4:B8)</f>
        <v>100</v>
      </c>
      <c r="C9" s="3">
        <f>SUM(C4:C8)</f>
        <v>100</v>
      </c>
      <c r="F9" s="3">
        <v>100</v>
      </c>
      <c r="G9" s="3">
        <f t="shared" si="0"/>
        <v>100</v>
      </c>
      <c r="H9" s="3">
        <f t="shared" si="0"/>
        <v>100</v>
      </c>
    </row>
    <row r="10" s="3" customFormat="1" ht="20.25"/>
    <row r="11" s="3" customFormat="1" ht="20.25"/>
    <row r="12" s="3" customFormat="1" ht="20.25"/>
    <row r="13" spans="6:8" ht="20.25">
      <c r="F13" s="3"/>
      <c r="G13" s="3"/>
      <c r="H13" s="3"/>
    </row>
    <row r="19" ht="12.75">
      <c r="F19" t="s">
        <v>7</v>
      </c>
    </row>
  </sheetData>
  <mergeCells count="2">
    <mergeCell ref="A2:D2"/>
    <mergeCell ref="F2:J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L3:N12"/>
  <sheetViews>
    <sheetView workbookViewId="0" topLeftCell="A1">
      <selection activeCell="L3" sqref="L3:N12"/>
    </sheetView>
  </sheetViews>
  <sheetFormatPr defaultColWidth="9.140625" defaultRowHeight="12.75"/>
  <sheetData>
    <row r="3" spans="12:14" ht="12.75">
      <c r="L3" s="42" t="s">
        <v>38</v>
      </c>
      <c r="M3" s="42"/>
      <c r="N3" s="42"/>
    </row>
    <row r="4" spans="12:14" ht="12.75">
      <c r="L4" s="42"/>
      <c r="M4" s="42"/>
      <c r="N4" s="42"/>
    </row>
    <row r="5" spans="12:14" ht="12.75">
      <c r="L5" s="42"/>
      <c r="M5" s="42"/>
      <c r="N5" s="42"/>
    </row>
    <row r="6" spans="12:14" ht="12.75">
      <c r="L6" s="42"/>
      <c r="M6" s="42"/>
      <c r="N6" s="42"/>
    </row>
    <row r="7" spans="12:14" ht="12.75">
      <c r="L7" s="42"/>
      <c r="M7" s="42"/>
      <c r="N7" s="42"/>
    </row>
    <row r="8" spans="12:14" ht="12.75">
      <c r="L8" s="42"/>
      <c r="M8" s="42"/>
      <c r="N8" s="42"/>
    </row>
    <row r="9" spans="12:14" ht="12.75">
      <c r="L9" s="42"/>
      <c r="M9" s="42"/>
      <c r="N9" s="42"/>
    </row>
    <row r="10" spans="12:14" ht="12.75">
      <c r="L10" s="42"/>
      <c r="M10" s="42"/>
      <c r="N10" s="42"/>
    </row>
    <row r="11" spans="12:14" ht="12.75">
      <c r="L11" s="42"/>
      <c r="M11" s="42"/>
      <c r="N11" s="42"/>
    </row>
    <row r="12" spans="12:14" ht="12.75">
      <c r="L12" s="42"/>
      <c r="M12" s="42"/>
      <c r="N12" s="42"/>
    </row>
  </sheetData>
  <mergeCells count="1">
    <mergeCell ref="L3:N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0"/>
  <sheetViews>
    <sheetView workbookViewId="0" topLeftCell="A2">
      <selection activeCell="G6" sqref="G6"/>
    </sheetView>
  </sheetViews>
  <sheetFormatPr defaultColWidth="9.140625" defaultRowHeight="12.75"/>
  <cols>
    <col min="3" max="3" width="10.8515625" style="0" customWidth="1"/>
    <col min="4" max="4" width="10.57421875" style="0" customWidth="1"/>
  </cols>
  <sheetData>
    <row r="4" ht="113.25" customHeight="1"/>
    <row r="5" ht="35.25">
      <c r="A5" s="15" t="s">
        <v>18</v>
      </c>
    </row>
    <row r="6" ht="35.25">
      <c r="A6" s="15" t="s">
        <v>19</v>
      </c>
    </row>
    <row r="7" ht="41.25">
      <c r="A7" s="15" t="s">
        <v>20</v>
      </c>
    </row>
    <row r="8" ht="41.25">
      <c r="A8" s="15" t="s">
        <v>21</v>
      </c>
    </row>
    <row r="9" spans="1:5" ht="35.25">
      <c r="A9" s="15" t="s">
        <v>22</v>
      </c>
      <c r="B9" s="15"/>
      <c r="C9" s="15"/>
      <c r="D9" s="15"/>
      <c r="E9" s="15"/>
    </row>
    <row r="10" spans="1:5" ht="35.25">
      <c r="A10" s="15"/>
      <c r="B10" s="15"/>
      <c r="C10" s="15"/>
      <c r="D10" s="15"/>
      <c r="E10" s="1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228588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" sqref="E2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3" width="9.7109375" style="0" bestFit="1" customWidth="1"/>
    <col min="4" max="4" width="11.28125" style="0" bestFit="1" customWidth="1"/>
    <col min="8" max="8" width="11.57421875" style="0" customWidth="1"/>
  </cols>
  <sheetData>
    <row r="1" spans="1:8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10</v>
      </c>
      <c r="B2" s="26">
        <f aca="true" t="shared" si="0" ref="B2:B11">A2/($A$2+$A$3+$A$4+$A$5+$A$6+$A$7+$A$8+$A$9+$A$10+$A$11)</f>
        <v>0.044444444444444446</v>
      </c>
      <c r="C2" s="16">
        <v>5000</v>
      </c>
      <c r="D2" s="17">
        <f>A2*C2</f>
        <v>50000</v>
      </c>
      <c r="E2" s="18">
        <f aca="true" t="shared" si="1" ref="E2:E11">D2/($D$2+$D$3+$D$4+$D$5+$D$6+$D$7+$D$8+$D$9+$D$10+$D$11)</f>
        <v>0.003937007874015748</v>
      </c>
      <c r="F2" s="19">
        <f>E2</f>
        <v>0.003937007874015748</v>
      </c>
      <c r="G2" s="25">
        <f>F2</f>
        <v>0.003937007874015748</v>
      </c>
      <c r="H2" s="20">
        <f>G2*B2</f>
        <v>0.00017497812773403326</v>
      </c>
    </row>
    <row r="3" spans="1:8" ht="12.75">
      <c r="A3" s="14">
        <v>20</v>
      </c>
      <c r="B3" s="26">
        <f t="shared" si="0"/>
        <v>0.08888888888888889</v>
      </c>
      <c r="C3" s="16">
        <v>10000</v>
      </c>
      <c r="D3" s="17">
        <f aca="true" t="shared" si="2" ref="D3:D11">A3*C3</f>
        <v>200000</v>
      </c>
      <c r="E3" s="18">
        <f t="shared" si="1"/>
        <v>0.015748031496062992</v>
      </c>
      <c r="F3" s="19">
        <f>E3+F2</f>
        <v>0.01968503937007874</v>
      </c>
      <c r="G3" s="25">
        <f>F3+F2</f>
        <v>0.023622047244094488</v>
      </c>
      <c r="H3" s="20">
        <f aca="true" t="shared" si="3" ref="H3:H11">G3*B3</f>
        <v>0.002099737532808399</v>
      </c>
    </row>
    <row r="4" spans="1:8" ht="12.75">
      <c r="A4" s="14">
        <v>20</v>
      </c>
      <c r="B4" s="26">
        <f t="shared" si="0"/>
        <v>0.08888888888888889</v>
      </c>
      <c r="C4" s="16">
        <v>20000</v>
      </c>
      <c r="D4" s="17">
        <f t="shared" si="2"/>
        <v>400000</v>
      </c>
      <c r="E4" s="18">
        <f t="shared" si="1"/>
        <v>0.031496062992125984</v>
      </c>
      <c r="F4" s="19">
        <f aca="true" t="shared" si="4" ref="F4:F11">E4+F3</f>
        <v>0.051181102362204724</v>
      </c>
      <c r="G4" s="25">
        <f aca="true" t="shared" si="5" ref="G4:G11">F4+F3</f>
        <v>0.07086614173228346</v>
      </c>
      <c r="H4" s="20">
        <f t="shared" si="3"/>
        <v>0.006299212598425197</v>
      </c>
    </row>
    <row r="5" spans="1:8" ht="12.75">
      <c r="A5" s="14">
        <v>30</v>
      </c>
      <c r="B5" s="26">
        <f t="shared" si="0"/>
        <v>0.13333333333333333</v>
      </c>
      <c r="C5" s="16">
        <v>25000</v>
      </c>
      <c r="D5" s="17">
        <f t="shared" si="2"/>
        <v>750000</v>
      </c>
      <c r="E5" s="18">
        <f t="shared" si="1"/>
        <v>0.05905511811023622</v>
      </c>
      <c r="F5" s="19">
        <f t="shared" si="4"/>
        <v>0.11023622047244094</v>
      </c>
      <c r="G5" s="25">
        <f t="shared" si="5"/>
        <v>0.16141732283464566</v>
      </c>
      <c r="H5" s="20">
        <f t="shared" si="3"/>
        <v>0.02152230971128609</v>
      </c>
    </row>
    <row r="6" spans="1:8" ht="12.75">
      <c r="A6" s="14">
        <v>40</v>
      </c>
      <c r="B6" s="26">
        <f t="shared" si="0"/>
        <v>0.17777777777777778</v>
      </c>
      <c r="C6" s="16">
        <v>40000</v>
      </c>
      <c r="D6" s="17">
        <f t="shared" si="2"/>
        <v>1600000</v>
      </c>
      <c r="E6" s="18">
        <f t="shared" si="1"/>
        <v>0.12598425196850394</v>
      </c>
      <c r="F6" s="19">
        <f t="shared" si="4"/>
        <v>0.23622047244094488</v>
      </c>
      <c r="G6" s="25">
        <f t="shared" si="5"/>
        <v>0.3464566929133858</v>
      </c>
      <c r="H6" s="20">
        <f t="shared" si="3"/>
        <v>0.061592300962379706</v>
      </c>
    </row>
    <row r="7" spans="1:8" ht="12.75">
      <c r="A7" s="14">
        <v>40</v>
      </c>
      <c r="B7" s="26">
        <f t="shared" si="0"/>
        <v>0.17777777777777778</v>
      </c>
      <c r="C7" s="16">
        <v>60000</v>
      </c>
      <c r="D7" s="17">
        <f t="shared" si="2"/>
        <v>2400000</v>
      </c>
      <c r="E7" s="18">
        <f t="shared" si="1"/>
        <v>0.1889763779527559</v>
      </c>
      <c r="F7" s="19">
        <f t="shared" si="4"/>
        <v>0.4251968503937008</v>
      </c>
      <c r="G7" s="25">
        <f t="shared" si="5"/>
        <v>0.6614173228346457</v>
      </c>
      <c r="H7" s="20">
        <f t="shared" si="3"/>
        <v>0.11758530183727035</v>
      </c>
    </row>
    <row r="8" spans="1:8" ht="12.75">
      <c r="A8" s="14">
        <v>30</v>
      </c>
      <c r="B8" s="26">
        <f t="shared" si="0"/>
        <v>0.13333333333333333</v>
      </c>
      <c r="C8" s="16">
        <v>80000</v>
      </c>
      <c r="D8" s="17">
        <f t="shared" si="2"/>
        <v>2400000</v>
      </c>
      <c r="E8" s="18">
        <f t="shared" si="1"/>
        <v>0.1889763779527559</v>
      </c>
      <c r="F8" s="19">
        <f t="shared" si="4"/>
        <v>0.6141732283464567</v>
      </c>
      <c r="G8" s="25">
        <f t="shared" si="5"/>
        <v>1.0393700787401574</v>
      </c>
      <c r="H8" s="20">
        <f t="shared" si="3"/>
        <v>0.13858267716535433</v>
      </c>
    </row>
    <row r="9" spans="1:8" ht="12.75">
      <c r="A9" s="14">
        <v>20</v>
      </c>
      <c r="B9" s="26">
        <f t="shared" si="0"/>
        <v>0.08888888888888889</v>
      </c>
      <c r="C9" s="16">
        <v>120000</v>
      </c>
      <c r="D9" s="17">
        <f t="shared" si="2"/>
        <v>2400000</v>
      </c>
      <c r="E9" s="18">
        <f t="shared" si="1"/>
        <v>0.1889763779527559</v>
      </c>
      <c r="F9" s="19">
        <f t="shared" si="4"/>
        <v>0.8031496062992126</v>
      </c>
      <c r="G9" s="25">
        <f t="shared" si="5"/>
        <v>1.4173228346456694</v>
      </c>
      <c r="H9" s="20">
        <f t="shared" si="3"/>
        <v>0.12598425196850396</v>
      </c>
    </row>
    <row r="10" spans="1:8" ht="12.75">
      <c r="A10" s="14">
        <v>10</v>
      </c>
      <c r="B10" s="26">
        <f t="shared" si="0"/>
        <v>0.044444444444444446</v>
      </c>
      <c r="C10" s="16">
        <v>150000</v>
      </c>
      <c r="D10" s="17">
        <f t="shared" si="2"/>
        <v>1500000</v>
      </c>
      <c r="E10" s="18">
        <f t="shared" si="1"/>
        <v>0.11811023622047244</v>
      </c>
      <c r="F10" s="19">
        <f t="shared" si="4"/>
        <v>0.9212598425196851</v>
      </c>
      <c r="G10" s="25">
        <f t="shared" si="5"/>
        <v>1.7244094488188977</v>
      </c>
      <c r="H10" s="20">
        <f t="shared" si="3"/>
        <v>0.07664041994750656</v>
      </c>
    </row>
    <row r="11" spans="1:8" ht="12.75">
      <c r="A11" s="14">
        <v>5</v>
      </c>
      <c r="B11" s="26">
        <f t="shared" si="0"/>
        <v>0.022222222222222223</v>
      </c>
      <c r="C11" s="16">
        <v>200000</v>
      </c>
      <c r="D11" s="17">
        <f t="shared" si="2"/>
        <v>1000000</v>
      </c>
      <c r="E11" s="18">
        <f t="shared" si="1"/>
        <v>0.07874015748031496</v>
      </c>
      <c r="F11">
        <f t="shared" si="4"/>
        <v>1</v>
      </c>
      <c r="G11" s="25">
        <f t="shared" si="5"/>
        <v>1.9212598425196852</v>
      </c>
      <c r="H11" s="20">
        <f t="shared" si="3"/>
        <v>0.042694663167104116</v>
      </c>
    </row>
    <row r="12" spans="1:8" ht="12.75">
      <c r="A12" s="28">
        <f>SUM(A2:A11)</f>
        <v>225</v>
      </c>
      <c r="B12" s="28"/>
      <c r="C12" s="28"/>
      <c r="D12" s="28"/>
      <c r="E12" s="28"/>
      <c r="F12" s="28"/>
      <c r="G12" s="28"/>
      <c r="H12" s="27">
        <f>SUM(H2:H11)</f>
        <v>0.5931758530183728</v>
      </c>
    </row>
    <row r="13" spans="2:8" ht="20.25">
      <c r="B13" s="14" t="s">
        <v>32</v>
      </c>
      <c r="F13" s="22" t="s">
        <v>31</v>
      </c>
      <c r="G13" s="22"/>
      <c r="H13" s="24">
        <f>1-H12</f>
        <v>0.40682414698162717</v>
      </c>
    </row>
    <row r="15" spans="1:6" ht="12.75">
      <c r="A15" s="43" t="s">
        <v>36</v>
      </c>
      <c r="B15" s="43"/>
      <c r="C15" s="43"/>
      <c r="D15" s="43"/>
      <c r="E15" s="43"/>
      <c r="F15" s="43"/>
    </row>
    <row r="16" spans="1:6" ht="12.75">
      <c r="A16" s="43"/>
      <c r="B16" s="43"/>
      <c r="C16" s="43"/>
      <c r="D16" s="43"/>
      <c r="E16" s="43"/>
      <c r="F16" s="43"/>
    </row>
    <row r="17" spans="1:6" ht="12.75">
      <c r="A17" s="43"/>
      <c r="B17" s="43"/>
      <c r="C17" s="43"/>
      <c r="D17" s="43"/>
      <c r="E17" s="43"/>
      <c r="F17" s="43"/>
    </row>
    <row r="18" spans="1:6" ht="12.75">
      <c r="A18" s="43"/>
      <c r="B18" s="43"/>
      <c r="C18" s="43"/>
      <c r="D18" s="43"/>
      <c r="E18" s="43"/>
      <c r="F18" s="43"/>
    </row>
    <row r="19" spans="1:6" ht="12.75">
      <c r="A19" s="43"/>
      <c r="B19" s="43"/>
      <c r="C19" s="43"/>
      <c r="D19" s="43"/>
      <c r="E19" s="43"/>
      <c r="F19" s="43"/>
    </row>
  </sheetData>
  <mergeCells count="1">
    <mergeCell ref="A15:F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11" sqref="J11"/>
    </sheetView>
  </sheetViews>
  <sheetFormatPr defaultColWidth="9.140625" defaultRowHeight="12.75"/>
  <cols>
    <col min="1" max="1" width="11.57421875" style="0" customWidth="1"/>
    <col min="2" max="2" width="10.140625" style="0" customWidth="1"/>
    <col min="3" max="3" width="11.421875" style="0" customWidth="1"/>
    <col min="4" max="4" width="11.28125" style="0" bestFit="1" customWidth="1"/>
    <col min="5" max="5" width="10.28125" style="0" customWidth="1"/>
    <col min="8" max="8" width="11.00390625" style="0" bestFit="1" customWidth="1"/>
    <col min="9" max="9" width="17.28125" style="0" customWidth="1"/>
    <col min="11" max="11" width="18.140625" style="0" customWidth="1"/>
  </cols>
  <sheetData>
    <row r="1" spans="1:9" s="1" customFormat="1" ht="79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30" t="s">
        <v>35</v>
      </c>
    </row>
    <row r="2" spans="1:8" ht="12.75">
      <c r="A2" s="14">
        <v>3.4</v>
      </c>
      <c r="B2" s="26">
        <f aca="true" t="shared" si="0" ref="B2:B11">A2/($A$2+$A$3+$A$4+$A$5+$A$6+$A$7+$A$8+$A$9+$A$10+$A$11)</f>
        <v>0.033932135728542916</v>
      </c>
      <c r="C2" s="16">
        <v>5000</v>
      </c>
      <c r="D2" s="17">
        <f>A2*C2</f>
        <v>17000</v>
      </c>
      <c r="E2" s="18">
        <f aca="true" t="shared" si="1" ref="E2:E11">D2/($D$2+$D$3+$D$4+$D$5+$D$6+$D$7+$D$8+$D$9+$D$10+$D$11)</f>
        <v>0.0026875345822464625</v>
      </c>
      <c r="F2" s="19">
        <f>E2</f>
        <v>0.0026875345822464625</v>
      </c>
      <c r="G2" s="25">
        <f>F2</f>
        <v>0.0026875345822464625</v>
      </c>
      <c r="H2" s="20">
        <f>G2*B2</f>
        <v>9.119378821993984E-05</v>
      </c>
    </row>
    <row r="3" spans="1:8" ht="12.75">
      <c r="A3" s="14">
        <v>17</v>
      </c>
      <c r="B3" s="26">
        <f t="shared" si="0"/>
        <v>0.16966067864271456</v>
      </c>
      <c r="C3" s="16">
        <v>15000</v>
      </c>
      <c r="D3" s="17">
        <f aca="true" t="shared" si="2" ref="D3:D11">A3*C3</f>
        <v>255000</v>
      </c>
      <c r="E3" s="18">
        <f t="shared" si="1"/>
        <v>0.04031301873369694</v>
      </c>
      <c r="F3" s="19">
        <f>E3+F2</f>
        <v>0.04300055331594341</v>
      </c>
      <c r="G3" s="25">
        <f>F3+F2</f>
        <v>0.04568808789818987</v>
      </c>
      <c r="H3" s="20">
        <f aca="true" t="shared" si="3" ref="H3:H11">G3*B3</f>
        <v>0.0077514719986948874</v>
      </c>
    </row>
    <row r="4" spans="1:8" ht="12.75">
      <c r="A4" s="14">
        <v>29.1</v>
      </c>
      <c r="B4" s="26">
        <f t="shared" si="0"/>
        <v>0.2904191616766467</v>
      </c>
      <c r="C4" s="16">
        <v>35000</v>
      </c>
      <c r="D4" s="17">
        <f t="shared" si="2"/>
        <v>1018500</v>
      </c>
      <c r="E4" s="18">
        <f t="shared" si="1"/>
        <v>0.1610149395304719</v>
      </c>
      <c r="F4" s="19">
        <f aca="true" t="shared" si="4" ref="F4:F11">E4+F3</f>
        <v>0.20401549284641532</v>
      </c>
      <c r="G4" s="25">
        <f aca="true" t="shared" si="5" ref="G4:G11">F4+F3</f>
        <v>0.24701604616235873</v>
      </c>
      <c r="H4" s="20">
        <f t="shared" si="3"/>
        <v>0.0717381930471521</v>
      </c>
    </row>
    <row r="5" spans="1:8" ht="12.75">
      <c r="A5" s="14">
        <v>16.3</v>
      </c>
      <c r="B5" s="26">
        <f t="shared" si="0"/>
        <v>0.1626746506986028</v>
      </c>
      <c r="C5" s="16">
        <v>50000</v>
      </c>
      <c r="D5" s="17">
        <f t="shared" si="2"/>
        <v>815000</v>
      </c>
      <c r="E5" s="18">
        <f t="shared" si="1"/>
        <v>0.1288435696782863</v>
      </c>
      <c r="F5" s="19">
        <f t="shared" si="4"/>
        <v>0.33285906252470165</v>
      </c>
      <c r="G5" s="25">
        <f t="shared" si="5"/>
        <v>0.536874555371117</v>
      </c>
      <c r="H5" s="20">
        <f t="shared" si="3"/>
        <v>0.08733588076396413</v>
      </c>
    </row>
    <row r="6" spans="1:8" ht="12.75">
      <c r="A6" s="14">
        <v>18</v>
      </c>
      <c r="B6" s="26">
        <f t="shared" si="0"/>
        <v>0.17964071856287425</v>
      </c>
      <c r="C6" s="16">
        <v>75000</v>
      </c>
      <c r="D6" s="17">
        <f t="shared" si="2"/>
        <v>1350000</v>
      </c>
      <c r="E6" s="18">
        <f t="shared" si="1"/>
        <v>0.21342186388427792</v>
      </c>
      <c r="F6" s="19">
        <f t="shared" si="4"/>
        <v>0.5462809264089796</v>
      </c>
      <c r="G6" s="25">
        <f t="shared" si="5"/>
        <v>0.8791399889336813</v>
      </c>
      <c r="H6" s="20">
        <f t="shared" si="3"/>
        <v>0.1579293393294038</v>
      </c>
    </row>
    <row r="7" spans="1:8" ht="12.75">
      <c r="A7" s="14">
        <v>8.2</v>
      </c>
      <c r="B7" s="26">
        <f t="shared" si="0"/>
        <v>0.08183632734530938</v>
      </c>
      <c r="C7" s="16">
        <v>100000</v>
      </c>
      <c r="D7" s="17">
        <f t="shared" si="2"/>
        <v>819999.9999999999</v>
      </c>
      <c r="E7" s="18">
        <f t="shared" si="1"/>
        <v>0.12963402102600582</v>
      </c>
      <c r="F7" s="19">
        <f t="shared" si="4"/>
        <v>0.6759149474349855</v>
      </c>
      <c r="G7" s="25">
        <f t="shared" si="5"/>
        <v>1.222195873843965</v>
      </c>
      <c r="H7" s="20">
        <f t="shared" si="3"/>
        <v>0.10002002161198117</v>
      </c>
    </row>
    <row r="8" spans="1:8" ht="12.75">
      <c r="A8" s="14">
        <v>8.2</v>
      </c>
      <c r="B8" s="26">
        <f t="shared" si="0"/>
        <v>0.08183632734530938</v>
      </c>
      <c r="C8" s="16">
        <v>250000</v>
      </c>
      <c r="D8" s="17">
        <f t="shared" si="2"/>
        <v>2049999.9999999998</v>
      </c>
      <c r="E8" s="18">
        <f t="shared" si="1"/>
        <v>0.3240850525650146</v>
      </c>
      <c r="F8" s="19">
        <f t="shared" si="4"/>
        <v>1</v>
      </c>
      <c r="G8" s="25">
        <f t="shared" si="5"/>
        <v>1.6759149474349855</v>
      </c>
      <c r="H8" s="20">
        <f t="shared" si="3"/>
        <v>0.13715072424118643</v>
      </c>
    </row>
    <row r="9" spans="1:8" ht="12.75">
      <c r="A9" s="32">
        <v>0</v>
      </c>
      <c r="B9" s="33">
        <f t="shared" si="0"/>
        <v>0</v>
      </c>
      <c r="C9" s="34">
        <v>0</v>
      </c>
      <c r="D9" s="35">
        <f t="shared" si="2"/>
        <v>0</v>
      </c>
      <c r="E9" s="36">
        <f t="shared" si="1"/>
        <v>0</v>
      </c>
      <c r="F9" s="37">
        <f t="shared" si="4"/>
        <v>1</v>
      </c>
      <c r="G9" s="37">
        <f t="shared" si="5"/>
        <v>2</v>
      </c>
      <c r="H9" s="38">
        <f t="shared" si="3"/>
        <v>0</v>
      </c>
    </row>
    <row r="10" spans="1:8" ht="12.75">
      <c r="A10" s="32">
        <v>0</v>
      </c>
      <c r="B10" s="33">
        <f t="shared" si="0"/>
        <v>0</v>
      </c>
      <c r="C10" s="34">
        <v>0</v>
      </c>
      <c r="D10" s="35">
        <f t="shared" si="2"/>
        <v>0</v>
      </c>
      <c r="E10" s="36">
        <f t="shared" si="1"/>
        <v>0</v>
      </c>
      <c r="F10" s="37">
        <f t="shared" si="4"/>
        <v>1</v>
      </c>
      <c r="G10" s="37">
        <f t="shared" si="5"/>
        <v>2</v>
      </c>
      <c r="H10" s="38">
        <f t="shared" si="3"/>
        <v>0</v>
      </c>
    </row>
    <row r="11" spans="1:8" ht="12.75">
      <c r="A11" s="32">
        <v>0</v>
      </c>
      <c r="B11" s="33">
        <f t="shared" si="0"/>
        <v>0</v>
      </c>
      <c r="C11" s="34">
        <v>0</v>
      </c>
      <c r="D11" s="35">
        <f t="shared" si="2"/>
        <v>0</v>
      </c>
      <c r="E11" s="36">
        <f t="shared" si="1"/>
        <v>0</v>
      </c>
      <c r="F11" s="37">
        <f t="shared" si="4"/>
        <v>1</v>
      </c>
      <c r="G11" s="37">
        <f t="shared" si="5"/>
        <v>2</v>
      </c>
      <c r="H11" s="38">
        <f t="shared" si="3"/>
        <v>0</v>
      </c>
    </row>
    <row r="12" spans="1:8" ht="12.75">
      <c r="A12" s="28">
        <f>SUM(A2:A11)</f>
        <v>100.2</v>
      </c>
      <c r="B12" s="28"/>
      <c r="C12" s="28"/>
      <c r="D12" s="28"/>
      <c r="E12" s="28"/>
      <c r="F12" s="28"/>
      <c r="G12" s="28"/>
      <c r="H12" s="27">
        <f>SUM(H2:H11)</f>
        <v>0.5620168247806026</v>
      </c>
    </row>
    <row r="13" spans="2:8" ht="20.25">
      <c r="B13" s="14" t="s">
        <v>32</v>
      </c>
      <c r="F13" s="22" t="s">
        <v>31</v>
      </c>
      <c r="G13" s="22"/>
      <c r="H13" s="24">
        <f>1-H12</f>
        <v>0.43798317521939745</v>
      </c>
    </row>
    <row r="14" ht="12.75">
      <c r="C14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8"/>
  <sheetViews>
    <sheetView workbookViewId="0" topLeftCell="A1">
      <selection activeCell="F9" sqref="F9"/>
    </sheetView>
  </sheetViews>
  <sheetFormatPr defaultColWidth="9.140625" defaultRowHeight="12.75"/>
  <cols>
    <col min="1" max="1" width="9.140625" style="5" customWidth="1"/>
    <col min="2" max="2" width="11.00390625" style="5" customWidth="1"/>
    <col min="3" max="5" width="12.28125" style="5" customWidth="1"/>
    <col min="6" max="16384" width="9.140625" style="5" customWidth="1"/>
  </cols>
  <sheetData>
    <row r="2" spans="2:3" ht="22.5">
      <c r="B2" s="6" t="s">
        <v>8</v>
      </c>
      <c r="C2" s="6"/>
    </row>
    <row r="3" spans="2:5" ht="26.25" thickBot="1">
      <c r="B3" s="7" t="s">
        <v>9</v>
      </c>
      <c r="C3" s="8" t="s">
        <v>10</v>
      </c>
      <c r="D3" s="9"/>
      <c r="E3" s="9"/>
    </row>
    <row r="4" spans="2:3" ht="15" customHeight="1">
      <c r="B4" s="10">
        <v>2638</v>
      </c>
      <c r="C4" s="11">
        <v>5000</v>
      </c>
    </row>
    <row r="5" spans="2:3" ht="15" customHeight="1">
      <c r="B5" s="10">
        <v>3869</v>
      </c>
      <c r="C5" s="11">
        <v>9999</v>
      </c>
    </row>
    <row r="6" spans="2:3" ht="15" customHeight="1">
      <c r="B6" s="10">
        <v>2013</v>
      </c>
      <c r="C6" s="11">
        <v>12499</v>
      </c>
    </row>
    <row r="7" spans="2:3" ht="12.75">
      <c r="B7" s="10">
        <v>1805</v>
      </c>
      <c r="C7" s="11">
        <v>14999</v>
      </c>
    </row>
    <row r="8" spans="2:3" ht="12" customHeight="1">
      <c r="B8" s="10">
        <v>1839</v>
      </c>
      <c r="C8" s="11">
        <v>17499</v>
      </c>
    </row>
    <row r="9" spans="2:3" ht="12.75">
      <c r="B9" s="10">
        <v>1885</v>
      </c>
      <c r="C9" s="11">
        <v>19999</v>
      </c>
    </row>
    <row r="10" spans="2:3" ht="12" customHeight="1">
      <c r="B10" s="10">
        <v>2095</v>
      </c>
      <c r="C10" s="11">
        <v>22499</v>
      </c>
    </row>
    <row r="11" spans="2:3" ht="12.75">
      <c r="B11" s="10">
        <v>1882</v>
      </c>
      <c r="C11" s="11">
        <v>24999</v>
      </c>
    </row>
    <row r="12" spans="2:5" ht="12.75">
      <c r="B12" s="10">
        <v>1876</v>
      </c>
      <c r="C12" s="11">
        <v>27499</v>
      </c>
      <c r="E12" s="5" t="s">
        <v>7</v>
      </c>
    </row>
    <row r="13" spans="2:5" s="9" customFormat="1" ht="12.75">
      <c r="B13" s="10">
        <v>1534</v>
      </c>
      <c r="C13" s="11">
        <v>29999</v>
      </c>
      <c r="D13" s="12"/>
      <c r="E13" s="12"/>
    </row>
    <row r="14" spans="2:3" ht="12.75">
      <c r="B14" s="10">
        <v>1752</v>
      </c>
      <c r="C14" s="11">
        <v>32499</v>
      </c>
    </row>
    <row r="15" spans="2:3" ht="12.75">
      <c r="B15" s="10">
        <v>1509</v>
      </c>
      <c r="C15" s="11">
        <v>34999</v>
      </c>
    </row>
    <row r="16" spans="2:3" ht="12.75">
      <c r="B16" s="10">
        <v>1601</v>
      </c>
      <c r="C16" s="11">
        <v>37499</v>
      </c>
    </row>
    <row r="17" spans="2:3" ht="12.75">
      <c r="B17" s="10">
        <v>1207</v>
      </c>
      <c r="C17" s="11">
        <v>39999</v>
      </c>
    </row>
    <row r="18" spans="2:3" ht="12.75">
      <c r="B18" s="10">
        <v>1487</v>
      </c>
      <c r="C18" s="11">
        <v>42499</v>
      </c>
    </row>
    <row r="19" spans="2:3" ht="12.75">
      <c r="B19" s="10">
        <v>1303</v>
      </c>
      <c r="C19" s="11">
        <v>44999</v>
      </c>
    </row>
    <row r="20" spans="2:3" ht="12.75">
      <c r="B20" s="10">
        <v>1184</v>
      </c>
      <c r="C20" s="11">
        <v>47499</v>
      </c>
    </row>
    <row r="21" spans="2:3" ht="12.75">
      <c r="B21" s="10">
        <v>939</v>
      </c>
      <c r="C21" s="11">
        <v>49999</v>
      </c>
    </row>
    <row r="22" spans="2:3" ht="12.75">
      <c r="B22" s="10">
        <v>1710</v>
      </c>
      <c r="C22" s="11">
        <v>54999</v>
      </c>
    </row>
    <row r="23" spans="2:3" ht="12.75">
      <c r="B23" s="10">
        <v>1285</v>
      </c>
      <c r="C23" s="11">
        <v>59999</v>
      </c>
    </row>
    <row r="24" spans="2:3" ht="12.75">
      <c r="B24" s="10">
        <v>1961</v>
      </c>
      <c r="C24" s="11">
        <v>74999</v>
      </c>
    </row>
    <row r="25" spans="2:3" ht="12.75">
      <c r="B25" s="10">
        <v>1193</v>
      </c>
      <c r="C25" s="11">
        <v>99999</v>
      </c>
    </row>
    <row r="26" spans="2:3" ht="12.75">
      <c r="B26" s="10">
        <v>347</v>
      </c>
      <c r="C26" s="11">
        <v>124999</v>
      </c>
    </row>
    <row r="27" spans="2:3" ht="12.75">
      <c r="B27" s="10">
        <v>132</v>
      </c>
      <c r="C27" s="11">
        <v>149999</v>
      </c>
    </row>
    <row r="28" spans="2:3" ht="12.75">
      <c r="B28" s="10">
        <v>257</v>
      </c>
      <c r="C28" s="11">
        <v>150000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14.28125" style="0" customWidth="1"/>
    <col min="3" max="3" width="16.00390625" style="0" bestFit="1" customWidth="1"/>
    <col min="4" max="4" width="13.421875" style="0" bestFit="1" customWidth="1"/>
    <col min="5" max="5" width="16.00390625" style="0" bestFit="1" customWidth="1"/>
    <col min="8" max="8" width="9.28125" style="0" bestFit="1" customWidth="1"/>
  </cols>
  <sheetData>
    <row r="1" spans="1:8" s="1" customFormat="1" ht="76.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</row>
    <row r="2" spans="1:8" ht="12.75">
      <c r="A2" s="14">
        <v>2638</v>
      </c>
      <c r="B2" s="29">
        <f>A2/($A$2+$A$3+$A$4+$A$5+$A$6+$A$7+$A$8+$A$9+$A$10+$A$11+$A$12+$A$13+$A$14+$A$15+$A$16+$A$17+$A$18+$A$19+$A$20+$A$21+$A$22+$A$23+$A$24+$A$25+$A$26)</f>
        <v>0.0671195583034374</v>
      </c>
      <c r="C2" s="16">
        <v>5000</v>
      </c>
      <c r="D2" s="17">
        <f>A2*C2</f>
        <v>13190000</v>
      </c>
      <c r="E2" s="18">
        <f>D2/($D$2+$D$3+$D$4+$D$5+$D$6+$D$7+$D$8+$D$9+$D$10+$D$11+$D$12+$D$13+$D$14+$D$15+$D$16+$D$17+$D$18+$D$19+$D$20+$D$21+$D$22+$D$23+D$24+$D$25+$D$26)</f>
        <v>0.009784096428517585</v>
      </c>
      <c r="F2" s="19">
        <f>E2</f>
        <v>0.009784096428517585</v>
      </c>
      <c r="G2" s="25">
        <f>F2</f>
        <v>0.009784096428517585</v>
      </c>
      <c r="H2" s="20">
        <f>G2*B2</f>
        <v>0.0006567042306803397</v>
      </c>
    </row>
    <row r="3" spans="1:8" ht="12.75">
      <c r="A3" s="14">
        <v>3869</v>
      </c>
      <c r="B3" s="29">
        <f aca="true" t="shared" si="0" ref="B3:B26">A3/($A$2+$A$3+$A$4+$A$5+$A$6+$A$7+$A$8+$A$9+$A$10+$A$11+$A$12+$A$13+$A$14+$A$15+$A$16+$A$17+$A$18+$A$19+$A$20+$A$21+$A$22+$A$23+$A$24+$A$25+$A$26)</f>
        <v>0.09844032262168283</v>
      </c>
      <c r="C3" s="16">
        <v>9999</v>
      </c>
      <c r="D3" s="17">
        <f aca="true" t="shared" si="1" ref="D3:D26">A3*C3</f>
        <v>38686131</v>
      </c>
      <c r="E3" s="18">
        <f aca="true" t="shared" si="2" ref="E3:E26">D3/($D$2+$D$3+$D$4+$D$5+$D$6+$D$7+$D$8+$D$9+$D$10+$D$11+$D$12+$D$13+$D$14+$D$15+$D$16+$D$17+$D$18+$D$19+$D$20+$D$21+$D$22+$D$23+D$24+$D$25+$D$26)</f>
        <v>0.02869665171722998</v>
      </c>
      <c r="F3" s="19">
        <f>E3+F2</f>
        <v>0.03848074814574756</v>
      </c>
      <c r="G3" s="25">
        <f>F3+F2</f>
        <v>0.04826484457426515</v>
      </c>
      <c r="H3" s="20">
        <f aca="true" t="shared" si="3" ref="H3:H26">G3*B3</f>
        <v>0.004751206871176039</v>
      </c>
    </row>
    <row r="4" spans="1:8" ht="12.75">
      <c r="A4" s="14">
        <v>2013</v>
      </c>
      <c r="B4" s="29">
        <f t="shared" si="0"/>
        <v>0.051217464315701094</v>
      </c>
      <c r="C4" s="16">
        <v>12499</v>
      </c>
      <c r="D4" s="17">
        <f t="shared" si="1"/>
        <v>25160487</v>
      </c>
      <c r="E4" s="18">
        <f t="shared" si="2"/>
        <v>0.018663580818533976</v>
      </c>
      <c r="F4" s="19">
        <f aca="true" t="shared" si="4" ref="F4:F26">E4+F3</f>
        <v>0.05714432896428154</v>
      </c>
      <c r="G4" s="25">
        <f aca="true" t="shared" si="5" ref="G4:G26">F4+F3</f>
        <v>0.0956250771100291</v>
      </c>
      <c r="H4" s="20">
        <f t="shared" si="3"/>
        <v>0.004897673974569081</v>
      </c>
    </row>
    <row r="5" spans="1:8" ht="12.75">
      <c r="A5" s="14">
        <v>1805</v>
      </c>
      <c r="B5" s="29">
        <f t="shared" si="0"/>
        <v>0.045925247436582446</v>
      </c>
      <c r="C5" s="16">
        <v>14999</v>
      </c>
      <c r="D5" s="17">
        <f t="shared" si="1"/>
        <v>27073195</v>
      </c>
      <c r="E5" s="18">
        <f t="shared" si="2"/>
        <v>0.020082392002127383</v>
      </c>
      <c r="F5" s="19">
        <f t="shared" si="4"/>
        <v>0.07722672096640892</v>
      </c>
      <c r="G5" s="25">
        <f t="shared" si="5"/>
        <v>0.13437104993069046</v>
      </c>
      <c r="H5" s="20">
        <f t="shared" si="3"/>
        <v>0.006171023716380334</v>
      </c>
    </row>
    <row r="6" spans="1:8" ht="12.75">
      <c r="A6" s="14">
        <v>1839</v>
      </c>
      <c r="B6" s="29">
        <f t="shared" si="0"/>
        <v>0.0467903213495153</v>
      </c>
      <c r="C6" s="16">
        <v>17499</v>
      </c>
      <c r="D6" s="17">
        <f t="shared" si="1"/>
        <v>32180661</v>
      </c>
      <c r="E6" s="18">
        <f t="shared" si="2"/>
        <v>0.023871015190101225</v>
      </c>
      <c r="F6" s="19">
        <f t="shared" si="4"/>
        <v>0.10109773615651015</v>
      </c>
      <c r="G6" s="25">
        <f t="shared" si="5"/>
        <v>0.17832445712291906</v>
      </c>
      <c r="H6" s="20">
        <f t="shared" si="3"/>
        <v>0.008343858653259246</v>
      </c>
    </row>
    <row r="7" spans="1:8" ht="12.75">
      <c r="A7" s="14">
        <v>1885</v>
      </c>
      <c r="B7" s="29">
        <f t="shared" si="0"/>
        <v>0.04796071546701269</v>
      </c>
      <c r="C7" s="16">
        <v>19999</v>
      </c>
      <c r="D7" s="17">
        <f t="shared" si="1"/>
        <v>37698115</v>
      </c>
      <c r="E7" s="18">
        <f t="shared" si="2"/>
        <v>0.027963759843316546</v>
      </c>
      <c r="F7" s="19">
        <f t="shared" si="4"/>
        <v>0.1290614959998267</v>
      </c>
      <c r="G7" s="25">
        <f t="shared" si="5"/>
        <v>0.23015923215633682</v>
      </c>
      <c r="H7" s="20">
        <f t="shared" si="3"/>
        <v>0.01103860144555619</v>
      </c>
    </row>
    <row r="8" spans="1:8" ht="12.75">
      <c r="A8" s="14">
        <v>2095</v>
      </c>
      <c r="B8" s="29">
        <f t="shared" si="0"/>
        <v>0.0533038190468921</v>
      </c>
      <c r="C8" s="16">
        <v>22499</v>
      </c>
      <c r="D8" s="17">
        <f t="shared" si="1"/>
        <v>47135405</v>
      </c>
      <c r="E8" s="18">
        <f t="shared" si="2"/>
        <v>0.034964165861806666</v>
      </c>
      <c r="F8" s="19">
        <f t="shared" si="4"/>
        <v>0.16402566186163337</v>
      </c>
      <c r="G8" s="25">
        <f t="shared" si="5"/>
        <v>0.29308715786146006</v>
      </c>
      <c r="H8" s="20">
        <f t="shared" si="3"/>
        <v>0.015622664827615165</v>
      </c>
    </row>
    <row r="9" spans="1:8" ht="12.75">
      <c r="A9" s="14">
        <v>1882</v>
      </c>
      <c r="B9" s="29">
        <f t="shared" si="0"/>
        <v>0.04788438541587156</v>
      </c>
      <c r="C9" s="16">
        <v>24999</v>
      </c>
      <c r="D9" s="17">
        <f t="shared" si="1"/>
        <v>47048118</v>
      </c>
      <c r="E9" s="18">
        <f t="shared" si="2"/>
        <v>0.03489941799031645</v>
      </c>
      <c r="F9" s="19">
        <f t="shared" si="4"/>
        <v>0.19892507985194982</v>
      </c>
      <c r="G9" s="25">
        <f t="shared" si="5"/>
        <v>0.3629507417135832</v>
      </c>
      <c r="H9" s="20">
        <f t="shared" si="3"/>
        <v>0.017379673203189668</v>
      </c>
    </row>
    <row r="10" spans="1:8" ht="12.75">
      <c r="A10" s="14">
        <v>1876</v>
      </c>
      <c r="B10" s="29">
        <f t="shared" si="0"/>
        <v>0.047731725313589296</v>
      </c>
      <c r="C10" s="16">
        <v>27499</v>
      </c>
      <c r="D10" s="17">
        <f t="shared" si="1"/>
        <v>51588124</v>
      </c>
      <c r="E10" s="18">
        <f t="shared" si="2"/>
        <v>0.038267109915263255</v>
      </c>
      <c r="F10" s="19">
        <f t="shared" si="4"/>
        <v>0.23719218976721307</v>
      </c>
      <c r="G10" s="25">
        <f t="shared" si="5"/>
        <v>0.43611726961916286</v>
      </c>
      <c r="H10" s="20">
        <f t="shared" si="3"/>
        <v>0.020816629717974443</v>
      </c>
    </row>
    <row r="11" spans="1:8" ht="12.75">
      <c r="A11" s="14">
        <v>1534</v>
      </c>
      <c r="B11" s="29">
        <f t="shared" si="0"/>
        <v>0.03903009948349999</v>
      </c>
      <c r="C11" s="16">
        <v>29999</v>
      </c>
      <c r="D11" s="17">
        <f t="shared" si="1"/>
        <v>46018466</v>
      </c>
      <c r="E11" s="18">
        <f t="shared" si="2"/>
        <v>0.034135641306782254</v>
      </c>
      <c r="F11" s="19">
        <f t="shared" si="4"/>
        <v>0.27132783107399533</v>
      </c>
      <c r="G11" s="25">
        <f t="shared" si="5"/>
        <v>0.5085200208412084</v>
      </c>
      <c r="H11" s="20">
        <f t="shared" si="3"/>
        <v>0.019847587002783853</v>
      </c>
    </row>
    <row r="12" spans="1:8" ht="12.75">
      <c r="A12" s="14">
        <v>1752</v>
      </c>
      <c r="B12" s="29">
        <f t="shared" si="0"/>
        <v>0.04457674986642241</v>
      </c>
      <c r="C12" s="16">
        <v>32499</v>
      </c>
      <c r="D12" s="17">
        <f t="shared" si="1"/>
        <v>56938248</v>
      </c>
      <c r="E12" s="18">
        <f t="shared" si="2"/>
        <v>0.04223573228982931</v>
      </c>
      <c r="F12" s="19">
        <f t="shared" si="4"/>
        <v>0.3135635633638246</v>
      </c>
      <c r="G12" s="25">
        <f t="shared" si="5"/>
        <v>0.58489139443782</v>
      </c>
      <c r="H12" s="20">
        <f t="shared" si="3"/>
        <v>0.02607255738887771</v>
      </c>
    </row>
    <row r="13" spans="1:8" ht="12.75">
      <c r="A13" s="14">
        <v>1509</v>
      </c>
      <c r="B13" s="29">
        <f t="shared" si="0"/>
        <v>0.03839401572399054</v>
      </c>
      <c r="C13" s="16">
        <v>34999</v>
      </c>
      <c r="D13" s="17">
        <f t="shared" si="1"/>
        <v>52813491</v>
      </c>
      <c r="E13" s="18">
        <f t="shared" si="2"/>
        <v>0.039176064341974653</v>
      </c>
      <c r="F13" s="19">
        <f t="shared" si="4"/>
        <v>0.35273962770579925</v>
      </c>
      <c r="G13" s="25">
        <f t="shared" si="5"/>
        <v>0.6663031910696239</v>
      </c>
      <c r="H13" s="20">
        <f t="shared" si="3"/>
        <v>0.02558205519487221</v>
      </c>
    </row>
    <row r="14" spans="1:8" ht="12.75">
      <c r="A14" s="14">
        <v>1601</v>
      </c>
      <c r="B14" s="29">
        <f t="shared" si="0"/>
        <v>0.04073480395898532</v>
      </c>
      <c r="C14" s="16">
        <v>37499</v>
      </c>
      <c r="D14" s="17">
        <f t="shared" si="1"/>
        <v>60035899</v>
      </c>
      <c r="E14" s="18">
        <f t="shared" si="2"/>
        <v>0.044533512129548335</v>
      </c>
      <c r="F14" s="19">
        <f t="shared" si="4"/>
        <v>0.39727313983534757</v>
      </c>
      <c r="G14" s="25">
        <f t="shared" si="5"/>
        <v>0.7500127675411468</v>
      </c>
      <c r="H14" s="20">
        <f t="shared" si="3"/>
        <v>0.030551623052524644</v>
      </c>
    </row>
    <row r="15" spans="1:8" ht="12.75">
      <c r="A15" s="14">
        <v>1207</v>
      </c>
      <c r="B15" s="29">
        <f t="shared" si="0"/>
        <v>0.030710123909116354</v>
      </c>
      <c r="C15" s="16">
        <v>39999</v>
      </c>
      <c r="D15" s="17">
        <f t="shared" si="1"/>
        <v>48278793</v>
      </c>
      <c r="E15" s="18">
        <f t="shared" si="2"/>
        <v>0.035812309792603476</v>
      </c>
      <c r="F15" s="19">
        <f t="shared" si="4"/>
        <v>0.43308544962795104</v>
      </c>
      <c r="G15" s="25">
        <f t="shared" si="5"/>
        <v>0.8303585894632985</v>
      </c>
      <c r="H15" s="20">
        <f t="shared" si="3"/>
        <v>0.025500415171416976</v>
      </c>
    </row>
    <row r="16" spans="1:8" ht="12.75">
      <c r="A16" s="14">
        <v>1487</v>
      </c>
      <c r="B16" s="29">
        <f t="shared" si="0"/>
        <v>0.03783426201562222</v>
      </c>
      <c r="C16" s="16">
        <v>42499</v>
      </c>
      <c r="D16" s="17">
        <f t="shared" si="1"/>
        <v>63196013</v>
      </c>
      <c r="E16" s="18">
        <f t="shared" si="2"/>
        <v>0.046877625859730924</v>
      </c>
      <c r="F16" s="19">
        <f t="shared" si="4"/>
        <v>0.47996307548768197</v>
      </c>
      <c r="G16" s="25">
        <f t="shared" si="5"/>
        <v>0.9130485251156331</v>
      </c>
      <c r="H16" s="20">
        <f t="shared" si="3"/>
        <v>0.03454451713220229</v>
      </c>
    </row>
    <row r="17" spans="1:8" ht="12.75">
      <c r="A17" s="14">
        <v>1303</v>
      </c>
      <c r="B17" s="29">
        <f t="shared" si="0"/>
        <v>0.03315268554563265</v>
      </c>
      <c r="C17" s="16">
        <v>44999</v>
      </c>
      <c r="D17" s="17">
        <f t="shared" si="1"/>
        <v>58633697</v>
      </c>
      <c r="E17" s="18">
        <f t="shared" si="2"/>
        <v>0.043493384792151805</v>
      </c>
      <c r="F17" s="19">
        <f t="shared" si="4"/>
        <v>0.5234564602798337</v>
      </c>
      <c r="G17" s="25">
        <f t="shared" si="5"/>
        <v>1.0034195357675157</v>
      </c>
      <c r="H17" s="20">
        <f t="shared" si="3"/>
        <v>0.03326605233964514</v>
      </c>
    </row>
    <row r="18" spans="1:8" ht="12.75">
      <c r="A18" s="14">
        <v>1184</v>
      </c>
      <c r="B18" s="29">
        <f t="shared" si="0"/>
        <v>0.030124926850367658</v>
      </c>
      <c r="C18" s="16">
        <v>47499</v>
      </c>
      <c r="D18" s="17">
        <f t="shared" si="1"/>
        <v>56238816</v>
      </c>
      <c r="E18" s="18">
        <f t="shared" si="2"/>
        <v>0.04171690665425759</v>
      </c>
      <c r="F18" s="19">
        <f t="shared" si="4"/>
        <v>0.5651733669340913</v>
      </c>
      <c r="G18" s="25">
        <f t="shared" si="5"/>
        <v>1.088629827213925</v>
      </c>
      <c r="H18" s="20">
        <f t="shared" si="3"/>
        <v>0.03279489391194787</v>
      </c>
    </row>
    <row r="19" spans="1:10" ht="12.75">
      <c r="A19" s="14">
        <v>939</v>
      </c>
      <c r="B19" s="29">
        <f t="shared" si="0"/>
        <v>0.023891306007175026</v>
      </c>
      <c r="C19" s="16">
        <v>49999</v>
      </c>
      <c r="D19" s="17">
        <f t="shared" si="1"/>
        <v>46949061</v>
      </c>
      <c r="E19" s="18">
        <f t="shared" si="2"/>
        <v>0.03482593935196014</v>
      </c>
      <c r="F19" s="19">
        <f t="shared" si="4"/>
        <v>0.5999993062860514</v>
      </c>
      <c r="G19" s="25">
        <f t="shared" si="5"/>
        <v>1.1651726732201426</v>
      </c>
      <c r="H19" s="20">
        <f t="shared" si="3"/>
        <v>0.027837496887100577</v>
      </c>
      <c r="J19" t="s">
        <v>7</v>
      </c>
    </row>
    <row r="20" spans="1:8" ht="12.75">
      <c r="A20" s="14">
        <v>1710</v>
      </c>
      <c r="B20" s="29">
        <f t="shared" si="0"/>
        <v>0.04350812915044653</v>
      </c>
      <c r="C20" s="16">
        <v>54999</v>
      </c>
      <c r="D20" s="17">
        <f t="shared" si="1"/>
        <v>94048290</v>
      </c>
      <c r="E20" s="18">
        <f t="shared" si="2"/>
        <v>0.06976327053049175</v>
      </c>
      <c r="F20" s="19">
        <f t="shared" si="4"/>
        <v>0.6697625768165432</v>
      </c>
      <c r="G20" s="25">
        <f t="shared" si="5"/>
        <v>1.2697618831025945</v>
      </c>
      <c r="H20" s="20">
        <f t="shared" si="3"/>
        <v>0.05524496400034187</v>
      </c>
    </row>
    <row r="21" spans="1:8" ht="12.75">
      <c r="A21" s="14">
        <v>1285</v>
      </c>
      <c r="B21" s="29">
        <f t="shared" si="0"/>
        <v>0.03269470523878584</v>
      </c>
      <c r="C21" s="16">
        <v>59999</v>
      </c>
      <c r="D21" s="17">
        <f t="shared" si="1"/>
        <v>77098715</v>
      </c>
      <c r="E21" s="18">
        <f t="shared" si="2"/>
        <v>0.0571903913627593</v>
      </c>
      <c r="F21" s="19">
        <f t="shared" si="4"/>
        <v>0.7269529681793024</v>
      </c>
      <c r="G21" s="25">
        <f t="shared" si="5"/>
        <v>1.3967155449958457</v>
      </c>
      <c r="H21" s="20">
        <f t="shared" si="3"/>
        <v>0.0456652030460693</v>
      </c>
    </row>
    <row r="22" spans="1:8" ht="12.75">
      <c r="A22" s="14">
        <v>1961</v>
      </c>
      <c r="B22" s="29">
        <f t="shared" si="0"/>
        <v>0.04989441009592143</v>
      </c>
      <c r="C22" s="16">
        <v>74999</v>
      </c>
      <c r="D22" s="17">
        <f t="shared" si="1"/>
        <v>147073039</v>
      </c>
      <c r="E22" s="18">
        <f t="shared" si="2"/>
        <v>0.10909604212366396</v>
      </c>
      <c r="F22" s="19">
        <f t="shared" si="4"/>
        <v>0.8360490103029664</v>
      </c>
      <c r="G22" s="25">
        <f t="shared" si="5"/>
        <v>1.5630019784822689</v>
      </c>
      <c r="H22" s="20">
        <f t="shared" si="3"/>
        <v>0.07798506169513089</v>
      </c>
    </row>
    <row r="23" spans="1:8" ht="12.75">
      <c r="A23" s="14">
        <v>1193</v>
      </c>
      <c r="B23" s="29">
        <f t="shared" si="0"/>
        <v>0.03035391700379106</v>
      </c>
      <c r="C23" s="16">
        <v>99999</v>
      </c>
      <c r="D23" s="17">
        <f t="shared" si="1"/>
        <v>119298807</v>
      </c>
      <c r="E23" s="18">
        <f t="shared" si="2"/>
        <v>0.08849363392684675</v>
      </c>
      <c r="F23" s="19">
        <f t="shared" si="4"/>
        <v>0.9245426442298131</v>
      </c>
      <c r="G23" s="25">
        <f t="shared" si="5"/>
        <v>1.7605916545327795</v>
      </c>
      <c r="H23" s="20">
        <f t="shared" si="3"/>
        <v>0.05344085295925517</v>
      </c>
    </row>
    <row r="24" spans="1:8" ht="12.75">
      <c r="A24" s="14">
        <v>347</v>
      </c>
      <c r="B24" s="29">
        <f t="shared" si="0"/>
        <v>0.008828842581991196</v>
      </c>
      <c r="C24" s="16">
        <v>124999</v>
      </c>
      <c r="D24" s="17">
        <f t="shared" si="1"/>
        <v>43374653</v>
      </c>
      <c r="E24" s="18">
        <f t="shared" si="2"/>
        <v>0.0321745100459052</v>
      </c>
      <c r="F24" s="19">
        <f t="shared" si="4"/>
        <v>0.9567171542757184</v>
      </c>
      <c r="G24" s="25">
        <f t="shared" si="5"/>
        <v>1.8812597985055315</v>
      </c>
      <c r="H24" s="20">
        <f t="shared" si="3"/>
        <v>0.016609346616833814</v>
      </c>
    </row>
    <row r="25" spans="1:8" ht="12.75">
      <c r="A25" s="14">
        <v>132</v>
      </c>
      <c r="B25" s="29">
        <f t="shared" si="0"/>
        <v>0.0033585222502099076</v>
      </c>
      <c r="C25" s="16">
        <v>149999</v>
      </c>
      <c r="D25" s="17">
        <f t="shared" si="1"/>
        <v>19799868</v>
      </c>
      <c r="E25" s="18">
        <f t="shared" si="2"/>
        <v>0.014687173448363884</v>
      </c>
      <c r="F25" s="19">
        <f t="shared" si="4"/>
        <v>0.9714043277240823</v>
      </c>
      <c r="G25" s="25">
        <f t="shared" si="5"/>
        <v>1.9281214819998005</v>
      </c>
      <c r="H25" s="20">
        <f t="shared" si="3"/>
        <v>0.006475638898404031</v>
      </c>
    </row>
    <row r="26" spans="1:8" ht="12.75">
      <c r="A26" s="14">
        <v>257</v>
      </c>
      <c r="B26" s="29">
        <f t="shared" si="0"/>
        <v>0.006538941047757168</v>
      </c>
      <c r="C26" s="16">
        <v>150000</v>
      </c>
      <c r="D26" s="17">
        <f t="shared" si="1"/>
        <v>38550000</v>
      </c>
      <c r="E26" s="18">
        <f t="shared" si="2"/>
        <v>0.028595672275917583</v>
      </c>
      <c r="F26" s="19">
        <f t="shared" si="4"/>
        <v>0.9999999999999998</v>
      </c>
      <c r="G26" s="25">
        <f t="shared" si="5"/>
        <v>1.971404327724082</v>
      </c>
      <c r="H26" s="20">
        <f t="shared" si="3"/>
        <v>0.012890896680281125</v>
      </c>
    </row>
    <row r="27" spans="1:8" ht="12.75">
      <c r="A27">
        <f>SUM(A2:A11)</f>
        <v>21436</v>
      </c>
      <c r="B27" s="21">
        <f>SUM(B2:B26)</f>
        <v>1</v>
      </c>
      <c r="E27" s="19">
        <f>SUM(E2:E26)</f>
        <v>0.9999999999999998</v>
      </c>
      <c r="H27" s="20">
        <f>SUM(H2:H26)</f>
        <v>0.613987198618088</v>
      </c>
    </row>
    <row r="28" spans="6:8" ht="20.25">
      <c r="F28" s="22" t="s">
        <v>31</v>
      </c>
      <c r="G28" s="22"/>
      <c r="H28" s="23">
        <f>1-H27</f>
        <v>0.38601280138191196</v>
      </c>
    </row>
    <row r="29" ht="12.75">
      <c r="C29" s="21"/>
    </row>
    <row r="30" ht="12.75">
      <c r="C30" s="14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Lehman</dc:creator>
  <cp:keywords/>
  <dc:description/>
  <cp:lastModifiedBy>Darryl Nester</cp:lastModifiedBy>
  <dcterms:created xsi:type="dcterms:W3CDTF">2000-11-08T14:22:29Z</dcterms:created>
  <dcterms:modified xsi:type="dcterms:W3CDTF">2001-02-13T20:45:31Z</dcterms:modified>
  <cp:category/>
  <cp:version/>
  <cp:contentType/>
  <cp:contentStatus/>
</cp:coreProperties>
</file>